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emetrios\MY DESKTOP\CHEMISTRY\ADMIN\OMEA\ΠΠΣ-ΠΙΣΤΟΠΟΙΗΣΗ-2025\ΦΑΚΕΛΟΣ\ΠΑΡΑΡΤΗΜΑΤΑ\"/>
    </mc:Choice>
  </mc:AlternateContent>
  <bookViews>
    <workbookView xWindow="0" yWindow="0" windowWidth="20430" windowHeight="9120"/>
  </bookViews>
  <sheets>
    <sheet name="Table 1" sheetId="1" r:id="rId1"/>
  </sheets>
  <calcPr calcId="152511"/>
</workbook>
</file>

<file path=xl/calcChain.xml><?xml version="1.0" encoding="utf-8"?>
<calcChain xmlns="http://schemas.openxmlformats.org/spreadsheetml/2006/main">
  <c r="D3" i="1" l="1"/>
  <c r="D24" i="1" l="1"/>
  <c r="D21" i="1" l="1"/>
  <c r="D6" i="1"/>
  <c r="D5" i="1"/>
  <c r="D20" i="1"/>
  <c r="D17" i="1"/>
  <c r="D16" i="1"/>
  <c r="D14" i="1"/>
  <c r="D13" i="1"/>
  <c r="D12" i="1"/>
  <c r="D11" i="1" l="1"/>
  <c r="D10" i="1" l="1"/>
  <c r="D9" i="1"/>
</calcChain>
</file>

<file path=xl/sharedStrings.xml><?xml version="1.0" encoding="utf-8"?>
<sst xmlns="http://schemas.openxmlformats.org/spreadsheetml/2006/main" count="94" uniqueCount="93">
  <si>
    <t>Συντονιστής προγράμματος πρακτικής άσκησης, Πρόεδρος Τμήματος, Γενική Συνέλευση</t>
  </si>
  <si>
    <t>Πρόεδρος Τμήματος, μέλη ΔΕΠ, προσωπικό του Τμήματος</t>
  </si>
  <si>
    <t xml:space="preserve">ΣΤΟΧΟΙ ΠΟΙΟΤΗΤΑΣ </t>
  </si>
  <si>
    <t>ΜΕΤΡΗΣΗ (δείκτης)</t>
  </si>
  <si>
    <t>ΕΝΕΡΓΕΙΕΣ/ΔΡΑΣΕΙΣ (Τι πρέπει να κάνουμε για να πετύχουμε τα προσδοκώμενα αποτελέσματα;)</t>
  </si>
  <si>
    <t>ΥΠΕΥΘΥΝΟΤΗΤΕΣ (Ποιος αναλαμβάνει κάθε ενέργεια;)</t>
  </si>
  <si>
    <t>Πρόεδρος Τμήματος, μέλη ΔΕΠ</t>
  </si>
  <si>
    <t xml:space="preserve">  </t>
  </si>
  <si>
    <t>Σ1. Ενίσχυση της ποιότητας της παρεχόμενης εκπαίδευσης</t>
  </si>
  <si>
    <t>1.1 Έμφαση στην υψηλή ποιότητα του εκπαιδευτικού έργου -Συνεχής βελτίωση διδασκαλίας</t>
  </si>
  <si>
    <t>(ΔΠ1) Ποσοστό συμμετοχής των φοιτητών στην αξιολόγηση των
ΠΠΣ: Ο αριθμός των ολοκληρωμένων αξιολογήσεων, ως προς τον
αριθμό των δηλώσεων για τα μαθήματα που αξιολογήθηκαν σε
προπτυχιακό επίπεδο</t>
  </si>
  <si>
    <t>1.2 Αναμόρφωση και εκσυγχρονισμός των προπτυχιακών σπουδών</t>
  </si>
  <si>
    <t>(ΔΠ4) Πλήθος μαθητών (ή επισκεπτών) που συμμετείχαν σε εκδηλώσεις του Τμήματος ετησίως</t>
  </si>
  <si>
    <t>ΧΡΟΝΟΔΙΑΓΡΑΜΜΑ (Πότε ;)</t>
  </si>
  <si>
    <t>Στοχοθεσία Ποιότητας του ΠΠΣ  Τμήματος Χημείας, Πανεπιστήμιο Κρήτης</t>
  </si>
  <si>
    <t>ΣΤΡΑΤΗΓΙΚΟΣ ΣΤΟΧΟΣ</t>
  </si>
  <si>
    <t>Σ.2 Υποστήριξη και ενίσχυση της
ερευνητικής δραστηριότητας και
αριστείας</t>
  </si>
  <si>
    <t>Μ4.141</t>
  </si>
  <si>
    <t>Μ3.203/ΔΕΠ</t>
  </si>
  <si>
    <t>Μ3.209/ΔΕΠ</t>
  </si>
  <si>
    <t>Μ3.169/ΔΕΠ</t>
  </si>
  <si>
    <t>Στοιχεια από COG</t>
  </si>
  <si>
    <t>Μ4.054</t>
  </si>
  <si>
    <t>(M4.091+M4.092)/συνολικοί απόφοιτοι έτους (=SUM Μ4.091 έως Μ4.174)</t>
  </si>
  <si>
    <t>(M4.091 έως M4.096)/συνολικοί απόφοιτοι έτους (=SUM Μ4.091 έως Μ4.174)</t>
  </si>
  <si>
    <t>Συνολικοί απόφοιτοι έτους (=SUM Μ4.091 έως Μ4.174)/(Μ4.051+Μ4.052)</t>
  </si>
  <si>
    <t>ΟΠΕΣΠ Δεδομενα συλλογής 2024, για έτος αναφοράς 2022/2023, 2023
ΔΕΠ=SUM Μ3.008 to M3.015=23</t>
  </si>
  <si>
    <t>2.1 Βελτιστοποίηση του
μηχανισμού υποστήριξης
της έρευνας</t>
  </si>
  <si>
    <t>Nature Index</t>
  </si>
  <si>
    <t>(M4.081-M4.090) (oι κωδικοί καταχώρησης στον ΟΠΕΣΠ των φοιτητών Erasmus διαφέρουν ανά έτος)
/αριθμός ενεργών φοιτητών (έως Ν+2, από τα στοιχεια του ΟΠΕΣΠ, Μ4.055-Μ4.060)</t>
  </si>
  <si>
    <t>(M4.087+M4.088) 
/αριθμός ενεργών φοιτητών (έως Ν+2, από τα στοιχεια του ΟΠΕΣΠ, Μ4.055-Μ4.060)</t>
  </si>
  <si>
    <t>Μ3.083</t>
  </si>
  <si>
    <t>Μ3.084</t>
  </si>
  <si>
    <t>Εδώ έχουμε τραγικά ποσοστά τα τελευταία 3 χρόνια στον ΟΠΕΣΠ, ίσως καλυτερα να μην τα βαλουμε?</t>
  </si>
  <si>
    <t>Σχόλια</t>
  </si>
  <si>
    <t>Στο QS Top Universities είμαστε 4οι, σε άλλες καταταξεις ακομα πιο χαμηλά. Να τον βαλουμε αυτόν τον δείκτη λέτε?</t>
  </si>
  <si>
    <t>Μ4.143</t>
  </si>
  <si>
    <t>Εδώ τα στοιχεία ΟΠΕΣΠ για το 2023 δινουν 0, αλλά για το 2024 θυμαμαι ειχαμε δηλωσει μαθηματα ξενόγλωσσα προπτυχιακά, ίσως και 5 αν θυμαμαι καλά. Έβαλα 2, αν είναι να το αλλάξουμε</t>
  </si>
  <si>
    <t>ενεργοί φοιτητές οι έως Ν+2</t>
  </si>
  <si>
    <t>ενεργοί φοιτητές οι έως Ν+3</t>
  </si>
  <si>
    <t>(SUM Μ4.063 έως Μ4.166)/(Μ4.055-Μ4.060)</t>
  </si>
  <si>
    <t>Ενεργοί έως n+2</t>
  </si>
  <si>
    <t>Πρόεδρος Τμήματος, μέλη ΔΕΠ, προσωπικό του Τμήματος, webteam</t>
  </si>
  <si>
    <t>OMEA, Πρόεδρος του Τμήματος, Επιτροπή Προπτυχιακών Σπουδών και Διδάσκοντες, Συνέλευση Τμήματος</t>
  </si>
  <si>
    <t>ΟΜΕΑ, Πρόεδρος, μέλη ΔΕΠ, Γραμματεία</t>
  </si>
  <si>
    <t>Συνεχής ενημέρωση των φοιτητών για τη σημασία της αξιολόγησης για την βελτίωση της διδασκαλίας στο ΠΠΣ
Συνεχής επιμόρφωση (ΚΕΔΙΜΑ) του διδακτικού προσωπικού σε νέες διδακτικές μεθόδους και
τεχνολογίες καθώς και σε θέματα διασφάλισης ποιότητας
Ανατροφοδότηση και εξαγωγή συμπερασμάτων
από τη λειτουργία του θεσμού του ακαδημαϊκού
συμβούλου
Ανατροφοδότηση των φοιτητών για τα
αποτελέσματα της αξιολόγησης</t>
  </si>
  <si>
    <t>Συντονιστής προγράμματος κινητικότητας
Επιτροπή προπτυχιακών σπουδών, Πρόεδρος Τμήματος
Συνέλευση Τμήματος</t>
  </si>
  <si>
    <t>Στοιχεία από την κα Σπανάκη</t>
  </si>
  <si>
    <t>Στοιχεια από ΦΒ και linkedin</t>
  </si>
  <si>
    <t>Μ4.031</t>
  </si>
  <si>
    <t>Μ4.031/Ενεργοί φοιτητές</t>
  </si>
  <si>
    <t>Γραμματεία και προσωπικό του Τμήματος</t>
  </si>
  <si>
    <t>Επικαιροποίηση του ΠΠΣ ετησίως. 
Μελέτη δεδομένων, αξιοποίηση των ερωτηματολογίων &amp; σχολίων μαθημάτων στην αντιμετώπιση εκπαιδευτικών προβλημάτων. 3.Αναζήτηση αιτιών και εμποδίων για τη βελτίωση των δεικτών 
Παρεμβάσεις για την αναθεώρηση του προγράμματος όπως: εισαγωγή ή κατάργηση μαθημάτων, ανακατανομή ECTS, περιεχόμενο μαθημάτων, υποβοήθηση πρωτοετών και δευτεροετών φοιτητών, εισαγωγικά μαθήματα, αξιοποίηση των ερωτηματολογίων των φοιτητών.
Περαιτέρω υποστήριξη της Ομάδας Επίδειξης Πειραμάτων του Τμήματος Χημείας για την πραγματοποίηση επισκέψεων σε σχολεία/γυμνάσια/λύκεια και science fairs</t>
  </si>
  <si>
    <t xml:space="preserve">Καταγραφή συνεργασιών σε κάθε επίπεδο: πρακτική άσκηση,  θερινά σχολεία, έρευνα, συμβάσεις. 
Ενίσχυση και διευκόλυνση της σχέσης &amp; συνεργασίας με το ΙΤΕ, ΕΙΕ, Εθνικό Αστεροσκοπείο και άλλους οργανισμούς. 
Γνωστοποίηση ερευνητικών δραστηριοτήτων σε προπτυχιακούς φοιτητές, ειδικά προς το τέλος του Εαρινού Εξαμήνου για πιθανή απασχόληση το καλοκαίρι </t>
  </si>
  <si>
    <t>ΤΙΜΗ ΒΑΣΗΣ
(τρέχουσα τιμή)
2024</t>
  </si>
  <si>
    <t>(ΔΠ2) Αναλογία ενεργών προπτυχιακών φοιτητών, ως προς
το σύνολο των μελών ΔΕΠ</t>
  </si>
  <si>
    <t xml:space="preserve">(ΔΠ3) Αναλογία ενεργών προπτυχιακών φοιτητών, ως προς το
σύνολο των μόνιμων διδασκόντων (ΔΕΠ και Ειδικό Διδακτικό
Προσωπικό) </t>
  </si>
  <si>
    <t xml:space="preserve">(Μ4.054) Μεσαία τιμή σειράς προτίμησης εισαχθέντων
</t>
  </si>
  <si>
    <t xml:space="preserve">(ΔΠ5) Ετήσιο ποσοστό αποφοίτων κανονικής διάρκειας σπουδών (ν έτη) 
</t>
  </si>
  <si>
    <t>(ΔΠ6) Ετήσιο ποσοστό αποφοίτων διάρκειας σπουδών έως ν+2 έτη 
Β1.2.4</t>
  </si>
  <si>
    <t>(ΔΠ7) Ποσοστό προπτυχιακών αποφοίτων, ως προς το σύνολο των
εισαχθέντων φοιτητών</t>
  </si>
  <si>
    <t>(ΔΠ8) Η αναλογία των εργασιών που δημοσιεύθηκαν κατά το
προηγούμενο έτος σε επιστημονικά περιοδικά και πρακτικά
συνεδρίων με κριτές από το Scopus, ως προς το σύνολο των μελών ΔΕΠ</t>
  </si>
  <si>
    <t>(ΔΠ9) Η αναλογία των αναφορών της τελευταίας πενταετίας στις
δημοσιεύσεις των μελών του Τμήματος από το Scopus, ως προς το
σύνολο των μελών ΔΕΠ</t>
  </si>
  <si>
    <t>(ΔΠ10) Αναλογία συνολικής εξωτερικής χρηματοδότησης από έργα, ανά μέλος ΔΕΠ</t>
  </si>
  <si>
    <t>(ΔΠ11) Η σχετική θέση κατάταξης του ΠΠΣ σε εθνικό επίπεδο βάσει του Nature Index: Chemistry</t>
  </si>
  <si>
    <t>(ΔΠ12) Ποσοστό εξερχόμενων προπτυχιακών φοιτητών ERASMUS,
ως προς το σύνολο των ενεργών προπτυχιακών φοιτητών</t>
  </si>
  <si>
    <t>(ΔΠ13) Ποσοστό εισερχόμενων προπτυχιακών φοιτητών
ERASMUS, ως προς το σύνολο των ενεργών προπτυχιακών
φοιτητών</t>
  </si>
  <si>
    <t xml:space="preserve">(ΔΠ14) Ποσοστό εξερχόμενων μελών ΔΕΠ με Erasmus, ως προς το σύνολο των μελών ΔΕΠ. </t>
  </si>
  <si>
    <t xml:space="preserve">(ΔΠ15) Ποσοστό εισερχόμενων διδασκόντων από Ιδρύματα
του εξωτερικού με Erasmus, ως προς το σύνολο των μελών ΔΕΠ. </t>
  </si>
  <si>
    <t>(ΔΠ16) Ποσοστό των ξενόγλωσσων προπτυχιακών μαθημάτων για
αλλοδαπούς και Erasmus φοιτητές, ως προς το σύνολο των
διδαχθέντων μαθημάτων</t>
  </si>
  <si>
    <t xml:space="preserve">(ΔΠ17) Ποσοστό ενεργών αλλοδαπών προπτυχιακών φοιτητών, ως
προς το σύνολο των ενεργών προπτυχιακών φοιτητών (ΕΕΕ Δ1.1) </t>
  </si>
  <si>
    <t>(ΔΠ18) Πλήθος εγγεγραμμένων αποφοίτων σε κοινωνικά μέσα δικτύωσης του Τμήματος (FB, LinkedIn)</t>
  </si>
  <si>
    <t>(M4.031) Φοιτητές που ολοκλήρωσαν την πρακτική άσκηση</t>
  </si>
  <si>
    <t>(ΔΠ19) Ποσοστό των φοιτητών που ολοκλήρωσαν την πρακτική άσκηση, ως προς το σύνολο των ενεργών προπτυχιακών φοιτητών</t>
  </si>
  <si>
    <t>ΜΟΔΙΠ/Στοιχεία από την εσωτερική αξιολόγηση</t>
  </si>
  <si>
    <t>Μ4.055-Μ4.060/ΔΕΠ, όπου ΔΕΠ=SUM(Μ3.008 έως Μ3.015)</t>
  </si>
  <si>
    <t>Μ4.055-Μ4.060/(ΔΕΠ+ΕΔΙΠ), ΕΔΙΠ=Μ3.015+Μ3.016</t>
  </si>
  <si>
    <t xml:space="preserve">(ΔΠ20) Πλήθος εταιρειών που συμμετέχουν σε ημέρες καριέρας 
</t>
  </si>
  <si>
    <t>Αριθμητική και θεματική διεύρυνση του δικτύου των φορέων πρακτικής άσκησης με συνάφεια με το ΠΠΣ στη Χημεία. 
Αύξηση των συνεργασιών πρακτικής άσκησης σε δημόσιους και ιδιωτικούς φορείς. 
Ενημέρωση των φοιτητών για τα οφέλη της Πρακτικής Άσκησης
Επικαιροποίηση του Κανονισμού Πρακτικής Άσκησης</t>
  </si>
  <si>
    <t>Διαχείριση των προσωπικών δεδομένων των αποφοίτων τηρώντας τον κανονισμό GDPR. 
Δυναμική παρουσία του Τμήματος στα κοινωνικά δίκτυα και τα μέσα ενημέρωσης. 
Διεξαγωγή επικαιροποιημένης έρευνας για την επαγγελματική σταδιοδρομία των αποφοίτων και ανατροφοδότηση ως προς τα δυνατά και αδύνατα σημεία της εκπαίδευσής τους στο Τμήμα όσον αφορά την διαδικασία εύρεσης εργασίας</t>
  </si>
  <si>
    <t>2.2 Βελτίωση και
αναβάθμιση ερευνητικού
και εργαστηριακού
περιβάλλοντος</t>
  </si>
  <si>
    <t>Σ.3 Ενίσχυση της διεθνούς προβολής και της κατάταξης του Τμήματος στις διεθνείς αξιολογήσεις</t>
  </si>
  <si>
    <t>3.1 Ενίσχυση της προβολής του Τμήματος με βάση τα διεθνή πρότυπα και τις σύγχρονες προσεγγίσεις επικοινωνίας</t>
  </si>
  <si>
    <t>Σ.4 Ενίσχυση της διεθνοποίησης</t>
  </si>
  <si>
    <t>4.1 Ανάπτυξη της
διεθνούς κινητικότητας
φοιτητών/προσωπικού</t>
  </si>
  <si>
    <t>4.2 Προσέλκυση
αλλοδαπών φοιτητών</t>
  </si>
  <si>
    <t>Σ.5 Ενίσχυση δράσεων
επαγγελματικής σταδιοδρομίας και
σύνδεση με την κοινωνία</t>
  </si>
  <si>
    <t>5.1 Βελτίωση υπηρεσιών υποστήριξης προς τους φοιτητές για την επαγγελματική τους αποκατάσταση και σταδιοδρομία.</t>
  </si>
  <si>
    <t>ΤΙΜΗ ΣΤΟΧΟΥ
2026</t>
  </si>
  <si>
    <t xml:space="preserve">(Μ4.141) Μέσος όρος βαθμολογίας αξιολόγησης των μαθημάτων του
συνόλου των ΠΠΣ από τους φοιτητές σε κλίμακα αξιολόγησης 1 έως 5  </t>
  </si>
  <si>
    <t xml:space="preserve">Διοργάνωση, καταγραφή, και προβολή εκπαιδευτικών και ερευνητικών δραστηριοτήτων διεθνούς εμβέλειας του Τμήματος, όπως οι συμμετοχές σε πανεπιστημιακά δίκτυα, διεθνείς διμερείς συνεργασίες μελών ΔΕΠ στα μέσα κοινωνικής και επιστημονικής δικτύωσης του ΤΧ
Ενίσχυση των σχέσεων και επαφή με τον τοπικό τύπο και τα περιφερειακά μέσα ενημέρωσης
</t>
  </si>
  <si>
    <t xml:space="preserve">Αξιοποίηση των υφιστάμενων συμφωνιών μέσω Erasmus και σύναψη νέων συμφωνιών Erasmus.
Αύξηση των προπτυχιακών μαθημάτων με διαθέσιμο υλικό/διδασκαλία στην Αγγλική γλώσσα 
Μετάφραση του Οδηγού Σπουδών του ΠΠΣ στα Αγγλικά
Επικαιροποίηση Κανονισμού Κινητικότητας
</t>
  </si>
  <si>
    <t xml:space="preserve">Ενημέρωση και επικαιροποίηση του περιεχομένου της ιστοσελίδας του Τμήματος στα Αγγλικά.
Διοργάνωση ξενόγλωσσων θερινών σχολείων.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</si>
</sst>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_€_-;\-* #,##0.00\ _€_-;_-* &quot;-&quot;??\ _€_-;_-@_-"/>
    <numFmt numFmtId="165" formatCode="###0;###0"/>
    <numFmt numFmtId="166" formatCode="dd/mm/yyyy;@"/>
    <numFmt numFmtId="167" formatCode="0.0"/>
    <numFmt numFmtId="168" formatCode="0.0%"/>
  </numFmts>
  <fonts count="12" x14ac:knownFonts="1">
    <font>
      <sz val="10"/>
      <color rgb="FF000000"/>
      <name val="Times New Roman"/>
      <charset val="204"/>
    </font>
    <font>
      <sz val="12"/>
      <name val="Calibri"/>
      <family val="2"/>
      <charset val="161"/>
    </font>
    <font>
      <b/>
      <sz val="15"/>
      <color rgb="FF1F487C"/>
      <name val="Calibri"/>
      <family val="2"/>
    </font>
    <font>
      <sz val="12"/>
      <name val="Calibri"/>
      <family val="2"/>
    </font>
    <font>
      <sz val="12"/>
      <color rgb="FF000000"/>
      <name val="Calibri"/>
      <family val="2"/>
      <charset val="161"/>
    </font>
    <font>
      <b/>
      <sz val="12"/>
      <color theme="0"/>
      <name val="Calibri"/>
      <family val="2"/>
      <charset val="161"/>
    </font>
    <font>
      <b/>
      <sz val="16"/>
      <color theme="0"/>
      <name val="Calibri"/>
      <family val="2"/>
    </font>
    <font>
      <sz val="10"/>
      <color theme="1"/>
      <name val="Times New Roman"/>
      <family val="1"/>
      <charset val="161"/>
    </font>
    <font>
      <sz val="12"/>
      <color theme="1"/>
      <name val="Calibri"/>
      <family val="2"/>
    </font>
    <font>
      <b/>
      <sz val="16"/>
      <color rgb="FFFFFF00"/>
      <name val="Calibri"/>
      <family val="2"/>
    </font>
    <font>
      <sz val="10"/>
      <color rgb="FF000000"/>
      <name val="Times New Roman"/>
      <family val="1"/>
      <charset val="161"/>
    </font>
    <font>
      <sz val="10"/>
      <color rgb="FF000000"/>
      <name val="Times New Roman"/>
      <charset val="204"/>
    </font>
  </fonts>
  <fills count="5">
    <fill>
      <patternFill patternType="none"/>
    </fill>
    <fill>
      <patternFill patternType="gray125"/>
    </fill>
    <fill>
      <patternFill patternType="solid">
        <fgColor theme="3" tint="0.79998168889431442"/>
        <bgColor indexed="64"/>
      </patternFill>
    </fill>
    <fill>
      <patternFill patternType="solid">
        <fgColor theme="4"/>
        <bgColor indexed="64"/>
      </patternFill>
    </fill>
    <fill>
      <patternFill patternType="solid">
        <fgColor theme="9"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164" fontId="11" fillId="0" borderId="0" applyFont="0" applyFill="0" applyBorder="0" applyAlignment="0" applyProtection="0"/>
  </cellStyleXfs>
  <cellXfs count="66">
    <xf numFmtId="0" fontId="0" fillId="0" borderId="0" xfId="0" applyFill="1" applyBorder="1" applyAlignment="1">
      <alignment horizontal="left" vertical="top"/>
    </xf>
    <xf numFmtId="0" fontId="2" fillId="0" borderId="0" xfId="0" applyFont="1" applyFill="1" applyBorder="1" applyAlignment="1">
      <alignment horizontal="left" vertical="top"/>
    </xf>
    <xf numFmtId="0" fontId="0" fillId="0" borderId="0" xfId="0" applyFill="1" applyBorder="1" applyAlignment="1">
      <alignment horizontal="center" vertical="center"/>
    </xf>
    <xf numFmtId="0" fontId="6" fillId="3" borderId="1" xfId="0" applyFont="1" applyFill="1" applyBorder="1" applyAlignment="1">
      <alignment horizontal="left" vertical="center"/>
    </xf>
    <xf numFmtId="0" fontId="6" fillId="3"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165" fontId="1" fillId="2" borderId="1" xfId="0" applyNumberFormat="1" applyFont="1" applyFill="1" applyBorder="1" applyAlignment="1">
      <alignment horizontal="center" vertical="center" wrapText="1"/>
    </xf>
    <xf numFmtId="0" fontId="6" fillId="3" borderId="1" xfId="0"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0" borderId="0" xfId="0" applyFont="1" applyFill="1" applyBorder="1" applyAlignment="1">
      <alignment horizontal="left" vertical="top"/>
    </xf>
    <xf numFmtId="0" fontId="5" fillId="3" borderId="1" xfId="0" applyFont="1" applyFill="1" applyBorder="1" applyAlignment="1">
      <alignment horizontal="center" vertical="center" wrapText="1"/>
    </xf>
    <xf numFmtId="0" fontId="4" fillId="2"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166" fontId="3" fillId="2"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10" fillId="0" borderId="0" xfId="0" applyFont="1" applyFill="1" applyBorder="1" applyAlignment="1">
      <alignment horizontal="center" vertical="center"/>
    </xf>
    <xf numFmtId="165" fontId="3" fillId="2" borderId="1" xfId="0"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wrapText="1"/>
    </xf>
    <xf numFmtId="9" fontId="3" fillId="2" borderId="1" xfId="0" applyNumberFormat="1" applyFont="1" applyFill="1" applyBorder="1" applyAlignment="1">
      <alignment horizontal="center" vertical="center" wrapText="1"/>
    </xf>
    <xf numFmtId="167" fontId="8" fillId="2" borderId="1" xfId="0" applyNumberFormat="1" applyFont="1" applyFill="1" applyBorder="1" applyAlignment="1">
      <alignment horizontal="center" vertical="center" wrapText="1"/>
    </xf>
    <xf numFmtId="0" fontId="10" fillId="0" borderId="0" xfId="0" applyFont="1" applyFill="1" applyBorder="1" applyAlignment="1">
      <alignment horizontal="left" vertical="top" wrapText="1"/>
    </xf>
    <xf numFmtId="0" fontId="6" fillId="4" borderId="1" xfId="0" applyFont="1" applyFill="1" applyBorder="1" applyAlignment="1">
      <alignment horizontal="left" vertical="center" wrapText="1"/>
    </xf>
    <xf numFmtId="0" fontId="0" fillId="0" borderId="0" xfId="0" applyFill="1" applyBorder="1" applyAlignment="1">
      <alignment horizontal="left" vertical="top" wrapText="1"/>
    </xf>
    <xf numFmtId="166" fontId="3" fillId="2" borderId="2" xfId="0" applyNumberFormat="1" applyFont="1" applyFill="1" applyBorder="1" applyAlignment="1">
      <alignment horizontal="center" vertical="center" wrapText="1"/>
    </xf>
    <xf numFmtId="3" fontId="3" fillId="2" borderId="1" xfId="1" applyNumberFormat="1" applyFont="1" applyFill="1" applyBorder="1" applyAlignment="1">
      <alignment horizontal="center" vertical="center" wrapText="1"/>
    </xf>
    <xf numFmtId="10" fontId="3" fillId="2" borderId="1" xfId="1" applyNumberFormat="1" applyFont="1" applyFill="1" applyBorder="1" applyAlignment="1">
      <alignment horizontal="center" vertical="center" wrapText="1"/>
    </xf>
    <xf numFmtId="10" fontId="3" fillId="2" borderId="1" xfId="0" applyNumberFormat="1" applyFont="1" applyFill="1" applyBorder="1" applyAlignment="1">
      <alignment horizontal="center" vertical="center" wrapText="1"/>
    </xf>
    <xf numFmtId="168" fontId="3" fillId="2" borderId="1" xfId="1" applyNumberFormat="1" applyFont="1" applyFill="1" applyBorder="1" applyAlignment="1">
      <alignment horizontal="center" vertical="center" wrapText="1"/>
    </xf>
    <xf numFmtId="168" fontId="3" fillId="2" borderId="1" xfId="0" applyNumberFormat="1" applyFont="1" applyFill="1" applyBorder="1" applyAlignment="1">
      <alignment horizontal="center" vertical="center" wrapText="1"/>
    </xf>
    <xf numFmtId="0" fontId="3" fillId="2" borderId="1" xfId="1"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1" fillId="2" borderId="2" xfId="0" applyFont="1" applyFill="1" applyBorder="1" applyAlignment="1">
      <alignment horizontal="left" vertical="center" wrapText="1"/>
    </xf>
    <xf numFmtId="10" fontId="8" fillId="2" borderId="1" xfId="0" applyNumberFormat="1" applyFont="1" applyFill="1" applyBorder="1" applyAlignment="1">
      <alignment horizontal="center"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4" fillId="2" borderId="4" xfId="0" applyFont="1" applyFill="1" applyBorder="1" applyAlignment="1">
      <alignment vertical="center" wrapText="1"/>
    </xf>
    <xf numFmtId="0" fontId="1" fillId="2" borderId="2" xfId="0" applyFont="1" applyFill="1" applyBorder="1" applyAlignment="1">
      <alignment vertical="center" wrapText="1"/>
    </xf>
    <xf numFmtId="0" fontId="1" fillId="2" borderId="3" xfId="0" applyFont="1" applyFill="1" applyBorder="1" applyAlignment="1">
      <alignment vertical="center" wrapText="1"/>
    </xf>
    <xf numFmtId="0" fontId="1" fillId="2" borderId="4" xfId="0" applyFont="1" applyFill="1" applyBorder="1" applyAlignment="1">
      <alignment vertical="center" wrapText="1"/>
    </xf>
    <xf numFmtId="14" fontId="1" fillId="2" borderId="2" xfId="0" applyNumberFormat="1" applyFont="1" applyFill="1" applyBorder="1" applyAlignment="1">
      <alignment horizontal="center" vertical="center" wrapText="1"/>
    </xf>
    <xf numFmtId="14" fontId="1" fillId="2" borderId="3" xfId="0" applyNumberFormat="1" applyFont="1" applyFill="1" applyBorder="1" applyAlignment="1">
      <alignment horizontal="center" vertical="center" wrapText="1"/>
    </xf>
    <xf numFmtId="14" fontId="1" fillId="2" borderId="4" xfId="0" applyNumberFormat="1"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166" fontId="3" fillId="2" borderId="2" xfId="0" applyNumberFormat="1" applyFont="1" applyFill="1" applyBorder="1" applyAlignment="1">
      <alignment horizontal="center" vertical="center" wrapText="1"/>
    </xf>
    <xf numFmtId="166" fontId="3" fillId="2" borderId="3" xfId="0" applyNumberFormat="1" applyFont="1" applyFill="1" applyBorder="1" applyAlignment="1">
      <alignment horizontal="center" vertical="center" wrapText="1"/>
    </xf>
    <xf numFmtId="166" fontId="3" fillId="2" borderId="4" xfId="0" applyNumberFormat="1"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3"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1" fontId="3" fillId="2" borderId="1" xfId="1" applyNumberFormat="1"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tabSelected="1" topLeftCell="B1" zoomScaleNormal="100" workbookViewId="0">
      <pane ySplit="1" topLeftCell="A2" activePane="bottomLeft" state="frozen"/>
      <selection pane="bottomLeft" activeCell="D14" sqref="D14"/>
    </sheetView>
  </sheetViews>
  <sheetFormatPr defaultRowHeight="12.75" x14ac:dyDescent="0.2"/>
  <cols>
    <col min="1" max="1" width="40.83203125" customWidth="1"/>
    <col min="2" max="2" width="64.33203125" bestFit="1" customWidth="1"/>
    <col min="3" max="3" width="47.33203125" customWidth="1"/>
    <col min="4" max="5" width="40.83203125" style="2" customWidth="1"/>
    <col min="6" max="6" width="60.83203125" customWidth="1"/>
    <col min="7" max="7" width="43" customWidth="1"/>
    <col min="8" max="8" width="31.1640625" customWidth="1"/>
    <col min="9" max="9" width="29.33203125" style="24" customWidth="1"/>
    <col min="10" max="10" width="40.83203125" style="24" customWidth="1"/>
  </cols>
  <sheetData>
    <row r="1" spans="1:10" ht="21.95" customHeight="1" x14ac:dyDescent="0.2">
      <c r="A1" s="1" t="s">
        <v>14</v>
      </c>
    </row>
    <row r="2" spans="1:10" ht="60.95" customHeight="1" x14ac:dyDescent="0.2">
      <c r="A2" s="3" t="s">
        <v>15</v>
      </c>
      <c r="B2" s="3" t="s">
        <v>2</v>
      </c>
      <c r="C2" s="7" t="s">
        <v>3</v>
      </c>
      <c r="D2" s="16" t="s">
        <v>54</v>
      </c>
      <c r="E2" s="16" t="s">
        <v>88</v>
      </c>
      <c r="F2" s="4" t="s">
        <v>4</v>
      </c>
      <c r="G2" s="4" t="s">
        <v>5</v>
      </c>
      <c r="H2" s="4" t="s">
        <v>13</v>
      </c>
      <c r="I2" s="23" t="s">
        <v>26</v>
      </c>
      <c r="J2" s="23" t="s">
        <v>34</v>
      </c>
    </row>
    <row r="3" spans="1:10" ht="135.75" customHeight="1" x14ac:dyDescent="0.2">
      <c r="A3" s="53" t="s">
        <v>8</v>
      </c>
      <c r="B3" s="56" t="s">
        <v>9</v>
      </c>
      <c r="C3" s="5" t="s">
        <v>10</v>
      </c>
      <c r="D3" s="34">
        <f>(693+573)/(3515+2846)</f>
        <v>0.19902531048577268</v>
      </c>
      <c r="E3" s="8">
        <v>0.2</v>
      </c>
      <c r="F3" s="59" t="s">
        <v>45</v>
      </c>
      <c r="G3" s="62" t="s">
        <v>44</v>
      </c>
      <c r="H3" s="41">
        <v>46387</v>
      </c>
      <c r="I3" s="22" t="s">
        <v>74</v>
      </c>
    </row>
    <row r="4" spans="1:10" ht="95.25" customHeight="1" x14ac:dyDescent="0.2">
      <c r="A4" s="54"/>
      <c r="B4" s="58"/>
      <c r="C4" s="13" t="s">
        <v>89</v>
      </c>
      <c r="D4" s="9">
        <v>4.41</v>
      </c>
      <c r="E4" s="9">
        <v>4.5</v>
      </c>
      <c r="F4" s="60"/>
      <c r="G4" s="63"/>
      <c r="H4" s="42"/>
      <c r="I4" s="22" t="s">
        <v>17</v>
      </c>
    </row>
    <row r="5" spans="1:10" ht="63" customHeight="1" x14ac:dyDescent="0.2">
      <c r="A5" s="54"/>
      <c r="B5" s="58"/>
      <c r="C5" s="6" t="s">
        <v>55</v>
      </c>
      <c r="D5" s="18">
        <f>517/23</f>
        <v>22.478260869565219</v>
      </c>
      <c r="E5" s="9">
        <v>20</v>
      </c>
      <c r="F5" s="60"/>
      <c r="G5" s="63"/>
      <c r="H5" s="42"/>
      <c r="I5" s="22" t="s">
        <v>75</v>
      </c>
      <c r="J5" s="22" t="s">
        <v>38</v>
      </c>
    </row>
    <row r="6" spans="1:10" ht="78.75" x14ac:dyDescent="0.2">
      <c r="A6" s="54"/>
      <c r="B6" s="57"/>
      <c r="C6" s="6" t="s">
        <v>56</v>
      </c>
      <c r="D6" s="19">
        <f>517/33</f>
        <v>15.666666666666666</v>
      </c>
      <c r="E6" s="9">
        <v>15</v>
      </c>
      <c r="F6" s="61"/>
      <c r="G6" s="64"/>
      <c r="H6" s="43"/>
      <c r="I6" s="22" t="s">
        <v>76</v>
      </c>
      <c r="J6" s="22" t="s">
        <v>39</v>
      </c>
    </row>
    <row r="7" spans="1:10" ht="75.75" customHeight="1" x14ac:dyDescent="0.2">
      <c r="A7" s="54"/>
      <c r="B7" s="35" t="s">
        <v>11</v>
      </c>
      <c r="C7" s="6" t="s">
        <v>12</v>
      </c>
      <c r="D7" s="9">
        <v>305</v>
      </c>
      <c r="E7" s="9">
        <v>350</v>
      </c>
      <c r="F7" s="44" t="s">
        <v>52</v>
      </c>
      <c r="G7" s="47" t="s">
        <v>43</v>
      </c>
      <c r="H7" s="50">
        <v>46387</v>
      </c>
      <c r="I7" s="22" t="s">
        <v>21</v>
      </c>
    </row>
    <row r="8" spans="1:10" ht="63" customHeight="1" x14ac:dyDescent="0.2">
      <c r="A8" s="54"/>
      <c r="B8" s="36"/>
      <c r="C8" s="6" t="s">
        <v>57</v>
      </c>
      <c r="D8" s="9">
        <v>9</v>
      </c>
      <c r="E8" s="9">
        <v>8</v>
      </c>
      <c r="F8" s="45"/>
      <c r="G8" s="48"/>
      <c r="H8" s="51"/>
      <c r="I8" s="24" t="s">
        <v>22</v>
      </c>
    </row>
    <row r="9" spans="1:10" ht="47.25" x14ac:dyDescent="0.2">
      <c r="A9" s="54"/>
      <c r="B9" s="36"/>
      <c r="C9" s="13" t="s">
        <v>58</v>
      </c>
      <c r="D9" s="20">
        <f>32/80</f>
        <v>0.4</v>
      </c>
      <c r="E9" s="8">
        <v>0.45</v>
      </c>
      <c r="F9" s="45"/>
      <c r="G9" s="48"/>
      <c r="H9" s="51"/>
      <c r="I9" s="22" t="s">
        <v>23</v>
      </c>
    </row>
    <row r="10" spans="1:10" ht="63" customHeight="1" x14ac:dyDescent="0.2">
      <c r="A10" s="54"/>
      <c r="B10" s="36"/>
      <c r="C10" s="13" t="s">
        <v>59</v>
      </c>
      <c r="D10" s="20">
        <f>70/80</f>
        <v>0.875</v>
      </c>
      <c r="E10" s="8">
        <v>0.9</v>
      </c>
      <c r="F10" s="45"/>
      <c r="G10" s="48"/>
      <c r="H10" s="51"/>
      <c r="I10" s="22" t="s">
        <v>24</v>
      </c>
    </row>
    <row r="11" spans="1:10" ht="63" customHeight="1" x14ac:dyDescent="0.2">
      <c r="A11" s="55"/>
      <c r="B11" s="37"/>
      <c r="C11" s="6" t="s">
        <v>60</v>
      </c>
      <c r="D11" s="8">
        <f>80/116</f>
        <v>0.68965517241379315</v>
      </c>
      <c r="E11" s="8">
        <v>0.72</v>
      </c>
      <c r="F11" s="46"/>
      <c r="G11" s="49"/>
      <c r="H11" s="52"/>
      <c r="I11" s="22" t="s">
        <v>25</v>
      </c>
    </row>
    <row r="12" spans="1:10" ht="108" customHeight="1" x14ac:dyDescent="0.2">
      <c r="A12" s="53" t="s">
        <v>16</v>
      </c>
      <c r="B12" s="56" t="s">
        <v>27</v>
      </c>
      <c r="C12" s="5" t="s">
        <v>61</v>
      </c>
      <c r="D12" s="21">
        <f>97/23</f>
        <v>4.2173913043478262</v>
      </c>
      <c r="E12" s="9">
        <v>4.3</v>
      </c>
      <c r="F12" s="44" t="s">
        <v>53</v>
      </c>
      <c r="G12" s="47" t="s">
        <v>1</v>
      </c>
      <c r="H12" s="50">
        <v>46387</v>
      </c>
      <c r="I12" s="22" t="s">
        <v>18</v>
      </c>
    </row>
    <row r="13" spans="1:10" ht="100.5" customHeight="1" x14ac:dyDescent="0.2">
      <c r="A13" s="54"/>
      <c r="B13" s="57"/>
      <c r="C13" s="5" t="s">
        <v>62</v>
      </c>
      <c r="D13" s="19">
        <f>46496/23</f>
        <v>2021.5652173913043</v>
      </c>
      <c r="E13" s="19">
        <v>2050</v>
      </c>
      <c r="F13" s="45"/>
      <c r="G13" s="48"/>
      <c r="H13" s="51"/>
      <c r="I13" s="22" t="s">
        <v>19</v>
      </c>
    </row>
    <row r="14" spans="1:10" ht="103.5" customHeight="1" x14ac:dyDescent="0.2">
      <c r="A14" s="55"/>
      <c r="B14" s="12" t="s">
        <v>80</v>
      </c>
      <c r="C14" s="5" t="s">
        <v>63</v>
      </c>
      <c r="D14" s="65">
        <f>1353160.94/23</f>
        <v>58833.084347826087</v>
      </c>
      <c r="E14" s="19">
        <v>60000</v>
      </c>
      <c r="F14" s="46"/>
      <c r="G14" s="49"/>
      <c r="H14" s="52"/>
      <c r="I14" s="22" t="s">
        <v>20</v>
      </c>
    </row>
    <row r="15" spans="1:10" ht="126.6" customHeight="1" x14ac:dyDescent="0.2">
      <c r="A15" s="11" t="s">
        <v>81</v>
      </c>
      <c r="B15" s="12" t="s">
        <v>82</v>
      </c>
      <c r="C15" s="13" t="s">
        <v>64</v>
      </c>
      <c r="D15" s="26">
        <v>1</v>
      </c>
      <c r="E15" s="19">
        <v>1</v>
      </c>
      <c r="F15" s="14" t="s">
        <v>90</v>
      </c>
      <c r="G15" s="13" t="s">
        <v>6</v>
      </c>
      <c r="H15" s="15">
        <v>46387</v>
      </c>
      <c r="I15" s="22" t="s">
        <v>28</v>
      </c>
      <c r="J15" s="22" t="s">
        <v>35</v>
      </c>
    </row>
    <row r="16" spans="1:10" ht="81" customHeight="1" x14ac:dyDescent="0.2">
      <c r="A16" s="53" t="s">
        <v>83</v>
      </c>
      <c r="B16" s="35" t="s">
        <v>84</v>
      </c>
      <c r="C16" s="13" t="s">
        <v>65</v>
      </c>
      <c r="D16" s="27">
        <f>24/517</f>
        <v>4.6421663442940041E-2</v>
      </c>
      <c r="E16" s="28">
        <v>0.05</v>
      </c>
      <c r="F16" s="44" t="s">
        <v>91</v>
      </c>
      <c r="G16" s="38" t="s">
        <v>46</v>
      </c>
      <c r="H16" s="50">
        <v>46387</v>
      </c>
      <c r="I16" s="22" t="s">
        <v>29</v>
      </c>
    </row>
    <row r="17" spans="1:10" ht="87.75" customHeight="1" x14ac:dyDescent="0.2">
      <c r="A17" s="54"/>
      <c r="B17" s="36"/>
      <c r="C17" s="13" t="s">
        <v>66</v>
      </c>
      <c r="D17" s="29">
        <f>2/517</f>
        <v>3.8684719535783366E-3</v>
      </c>
      <c r="E17" s="30">
        <v>6.0000000000000001E-3</v>
      </c>
      <c r="F17" s="45"/>
      <c r="G17" s="39"/>
      <c r="H17" s="51"/>
      <c r="I17" s="22" t="s">
        <v>30</v>
      </c>
    </row>
    <row r="18" spans="1:10" ht="83.25" customHeight="1" x14ac:dyDescent="0.2">
      <c r="A18" s="54"/>
      <c r="B18" s="36"/>
      <c r="C18" s="13" t="s">
        <v>67</v>
      </c>
      <c r="D18" s="26">
        <v>0</v>
      </c>
      <c r="E18" s="19">
        <v>2</v>
      </c>
      <c r="F18" s="45"/>
      <c r="G18" s="39"/>
      <c r="H18" s="51"/>
      <c r="I18" s="22" t="s">
        <v>31</v>
      </c>
      <c r="J18" s="22" t="s">
        <v>33</v>
      </c>
    </row>
    <row r="19" spans="1:10" ht="103.5" customHeight="1" x14ac:dyDescent="0.2">
      <c r="A19" s="54"/>
      <c r="B19" s="36"/>
      <c r="C19" s="13" t="s">
        <v>68</v>
      </c>
      <c r="D19" s="26">
        <v>0</v>
      </c>
      <c r="E19" s="19">
        <v>1</v>
      </c>
      <c r="F19" s="45"/>
      <c r="G19" s="39"/>
      <c r="H19" s="51"/>
      <c r="I19" s="22" t="s">
        <v>32</v>
      </c>
      <c r="J19" s="22" t="s">
        <v>33</v>
      </c>
    </row>
    <row r="20" spans="1:10" ht="103.5" customHeight="1" x14ac:dyDescent="0.2">
      <c r="A20" s="54"/>
      <c r="B20" s="37"/>
      <c r="C20" s="13" t="s">
        <v>69</v>
      </c>
      <c r="D20" s="29">
        <f>2/57</f>
        <v>3.5087719298245612E-2</v>
      </c>
      <c r="E20" s="30">
        <v>0.04</v>
      </c>
      <c r="F20" s="46"/>
      <c r="G20" s="40"/>
      <c r="H20" s="52"/>
      <c r="I20" s="22" t="s">
        <v>36</v>
      </c>
      <c r="J20" s="22" t="s">
        <v>37</v>
      </c>
    </row>
    <row r="21" spans="1:10" ht="153.75" customHeight="1" x14ac:dyDescent="0.2">
      <c r="A21" s="55"/>
      <c r="B21" s="12" t="s">
        <v>85</v>
      </c>
      <c r="C21" s="13" t="s">
        <v>70</v>
      </c>
      <c r="D21" s="29">
        <f>47/517</f>
        <v>9.0909090909090912E-2</v>
      </c>
      <c r="E21" s="30">
        <v>0.1</v>
      </c>
      <c r="F21" s="14" t="s">
        <v>92</v>
      </c>
      <c r="G21" s="13" t="s">
        <v>42</v>
      </c>
      <c r="H21" s="15">
        <v>46387</v>
      </c>
      <c r="I21" s="22" t="s">
        <v>40</v>
      </c>
      <c r="J21" s="22" t="s">
        <v>41</v>
      </c>
    </row>
    <row r="22" spans="1:10" ht="187.5" customHeight="1" x14ac:dyDescent="0.2">
      <c r="A22" s="53" t="s">
        <v>86</v>
      </c>
      <c r="B22" s="35" t="s">
        <v>87</v>
      </c>
      <c r="C22" s="13" t="s">
        <v>71</v>
      </c>
      <c r="D22" s="31">
        <v>450</v>
      </c>
      <c r="E22" s="32">
        <v>500</v>
      </c>
      <c r="F22" s="33" t="s">
        <v>79</v>
      </c>
      <c r="G22" s="13" t="s">
        <v>51</v>
      </c>
      <c r="H22" s="25">
        <v>46387</v>
      </c>
      <c r="I22" s="22" t="s">
        <v>48</v>
      </c>
      <c r="J22" s="22"/>
    </row>
    <row r="23" spans="1:10" ht="103.5" customHeight="1" x14ac:dyDescent="0.2">
      <c r="A23" s="54"/>
      <c r="B23" s="36"/>
      <c r="C23" s="13" t="s">
        <v>72</v>
      </c>
      <c r="D23" s="31">
        <v>40</v>
      </c>
      <c r="E23" s="32">
        <v>42</v>
      </c>
      <c r="F23" s="38" t="s">
        <v>78</v>
      </c>
      <c r="G23" s="47" t="s">
        <v>0</v>
      </c>
      <c r="H23" s="50">
        <v>46387</v>
      </c>
      <c r="I23" s="22" t="s">
        <v>49</v>
      </c>
      <c r="J23" s="22"/>
    </row>
    <row r="24" spans="1:10" ht="103.5" customHeight="1" x14ac:dyDescent="0.2">
      <c r="A24" s="54"/>
      <c r="B24" s="36"/>
      <c r="C24" s="13" t="s">
        <v>73</v>
      </c>
      <c r="D24" s="29">
        <f>40/517</f>
        <v>7.7369439071566737E-2</v>
      </c>
      <c r="E24" s="30">
        <v>0.08</v>
      </c>
      <c r="F24" s="39"/>
      <c r="G24" s="48"/>
      <c r="H24" s="51"/>
      <c r="I24" s="22" t="s">
        <v>50</v>
      </c>
      <c r="J24" s="22"/>
    </row>
    <row r="25" spans="1:10" ht="103.5" customHeight="1" x14ac:dyDescent="0.2">
      <c r="A25" s="55"/>
      <c r="B25" s="37"/>
      <c r="C25" s="13" t="s">
        <v>77</v>
      </c>
      <c r="D25" s="31">
        <v>26</v>
      </c>
      <c r="E25" s="32">
        <v>30</v>
      </c>
      <c r="F25" s="40"/>
      <c r="G25" s="49"/>
      <c r="H25" s="52"/>
      <c r="I25" s="22" t="s">
        <v>47</v>
      </c>
      <c r="J25" s="22"/>
    </row>
    <row r="26" spans="1:10" x14ac:dyDescent="0.2">
      <c r="F26" s="10"/>
    </row>
    <row r="27" spans="1:10" x14ac:dyDescent="0.2">
      <c r="F27" s="10"/>
    </row>
    <row r="28" spans="1:10" x14ac:dyDescent="0.2">
      <c r="E28" s="17" t="s">
        <v>7</v>
      </c>
    </row>
  </sheetData>
  <mergeCells count="24">
    <mergeCell ref="A22:A25"/>
    <mergeCell ref="G23:G25"/>
    <mergeCell ref="H23:H25"/>
    <mergeCell ref="A16:A21"/>
    <mergeCell ref="F7:F11"/>
    <mergeCell ref="G7:G11"/>
    <mergeCell ref="B7:B11"/>
    <mergeCell ref="A3:A11"/>
    <mergeCell ref="B12:B13"/>
    <mergeCell ref="A12:A14"/>
    <mergeCell ref="F16:F20"/>
    <mergeCell ref="B3:B6"/>
    <mergeCell ref="G16:G20"/>
    <mergeCell ref="H7:H11"/>
    <mergeCell ref="F3:F6"/>
    <mergeCell ref="G3:G6"/>
    <mergeCell ref="B16:B20"/>
    <mergeCell ref="B22:B25"/>
    <mergeCell ref="F23:F25"/>
    <mergeCell ref="H3:H6"/>
    <mergeCell ref="F12:F14"/>
    <mergeCell ref="G12:G14"/>
    <mergeCell ref="H12:H14"/>
    <mergeCell ref="H16:H20"/>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Ελένη Καρκανάκη</dc:creator>
  <cp:lastModifiedBy>Demetrios</cp:lastModifiedBy>
  <dcterms:created xsi:type="dcterms:W3CDTF">2019-09-11T21:44:07Z</dcterms:created>
  <dcterms:modified xsi:type="dcterms:W3CDTF">2025-02-27T09:09:15Z</dcterms:modified>
</cp:coreProperties>
</file>